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2022 без кап ремонта" sheetId="12" r:id="rId1"/>
  </sheets>
  <definedNames>
    <definedName name="_xlnm._FilterDatabase" localSheetId="0" hidden="1">'2022 без кап ремонта'!$A$7:$I$147</definedName>
  </definedNames>
  <calcPr calcId="191029"/>
</workbook>
</file>

<file path=xl/calcChain.xml><?xml version="1.0" encoding="utf-8"?>
<calcChain xmlns="http://schemas.openxmlformats.org/spreadsheetml/2006/main">
  <c r="B147" i="12"/>
  <c r="B146"/>
  <c r="B130"/>
  <c r="B131"/>
  <c r="B132"/>
  <c r="B133"/>
  <c r="B134"/>
  <c r="B135"/>
  <c r="B136"/>
  <c r="B137"/>
  <c r="B138"/>
  <c r="B139"/>
  <c r="B140"/>
  <c r="B141"/>
  <c r="B142"/>
  <c r="B143"/>
  <c r="B144"/>
  <c r="B129"/>
  <c r="D114"/>
  <c r="C75"/>
  <c r="C114"/>
  <c r="C83"/>
  <c r="C80"/>
  <c r="B145" l="1"/>
  <c r="B128"/>
  <c r="C145"/>
  <c r="D145"/>
  <c r="B125"/>
  <c r="B124"/>
  <c r="B123"/>
  <c r="B122"/>
  <c r="B121"/>
  <c r="B120"/>
  <c r="B119"/>
  <c r="B118"/>
  <c r="B117"/>
  <c r="B116"/>
  <c r="B115"/>
  <c r="D75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D128"/>
  <c r="C128"/>
  <c r="D126"/>
  <c r="C126"/>
  <c r="B126"/>
  <c r="B114" l="1"/>
  <c r="B75" s="1"/>
  <c r="C66" l="1"/>
  <c r="B66"/>
  <c r="C65"/>
  <c r="B65"/>
  <c r="D64"/>
  <c r="D53"/>
  <c r="C53"/>
  <c r="B53"/>
  <c r="C48"/>
  <c r="B48"/>
  <c r="C47"/>
  <c r="B47"/>
  <c r="D44"/>
  <c r="C44"/>
  <c r="B44"/>
  <c r="D43"/>
  <c r="C43"/>
  <c r="B43"/>
  <c r="D7" l="1"/>
  <c r="B64"/>
  <c r="C64"/>
  <c r="C7" s="1"/>
  <c r="B7" l="1"/>
</calcChain>
</file>

<file path=xl/sharedStrings.xml><?xml version="1.0" encoding="utf-8"?>
<sst xmlns="http://schemas.openxmlformats.org/spreadsheetml/2006/main" count="153" uniqueCount="149">
  <si>
    <t>всего</t>
  </si>
  <si>
    <t>в т.ч.</t>
  </si>
  <si>
    <t>за счет средств УР</t>
  </si>
  <si>
    <t>за счет средств ФБ</t>
  </si>
  <si>
    <t>1</t>
  </si>
  <si>
    <t>2</t>
  </si>
  <si>
    <t>3</t>
  </si>
  <si>
    <t>4</t>
  </si>
  <si>
    <t>Строительство сетей водоснабжения в микрорайоне индивидуальной застройки (улиц Липовая, Осиновая, Кленовая, П. Кубашева, И Клевцова, А. Виноградова, А. Ушакова, Г. Ходырева, И. Колесникова, Рассветная, Берёзовая, Широкая, пер. Берёзовый, продолжение ул. Магистральная) в с. Алнаши Алнашского района Удмуртской Республики</t>
  </si>
  <si>
    <t>Строительство группового водозабора системы водоснабжения в г. Можге Удмуртской Республики</t>
  </si>
  <si>
    <t>Строительство системы водоснабжения деревни Штанигурт и хутора Берёзовый Глазовского района Удмуртской Республики (в том числе ПИР, экспертиза ПСД)</t>
  </si>
  <si>
    <t>Детский сад на 220 мест в д. Хохряки Завьяловского района Удмуртской Республики</t>
  </si>
  <si>
    <t>Здание дошкольной образовательной организации с группами для детей до трех лет с пищеблоком и прачечной в с. Каракулино Каракулинского района  Удмуртской Республики</t>
  </si>
  <si>
    <t>Здание дошкольной образовательной организации с группами для детей до трех лет с пищеблоком и прачечной в п. Кизнер Удмуртской Республики</t>
  </si>
  <si>
    <t>Здание дошкольной образовательной организации с группами для детей до трех лет с пищеблоком и прачечной в с. Шевырялово Сарапульского района  Удмуртской Республики</t>
  </si>
  <si>
    <t>Здание дошкольной образовательной организации с группами для детей до трех лет с пищеблоком и прачечной в с. Постол Завьяловского района  Удмуртской Республики</t>
  </si>
  <si>
    <t>Средняя общеобразовательная школа в п. Кез Удмуртской Республики</t>
  </si>
  <si>
    <t>Здание школы на 825 мест в д. Пычанки Завьяловского района Удмуртской Республики</t>
  </si>
  <si>
    <t>Здание общеобразовательной школы на 825 мест в мкр. Южный г. Воткинска Удмуртской Республики</t>
  </si>
  <si>
    <t>Средняя общеобразовательная школа в д. Большое Волково Вавожского района Удмуртской Республики</t>
  </si>
  <si>
    <t>Детская поликлиника в г.Можге Удмуртской Республики</t>
  </si>
  <si>
    <t>Поликлиника БУЗ УР «Воткинская районная больница МЗ УР» в г. Воткинске Удмуртской Республики</t>
  </si>
  <si>
    <t>Физкультурно-оздоровительный комплекс на земельном участке с кадастровым номером 18:26:050082:34 в 40 м на север от здания по ул. Ухтомского,25 в Первомайском районе г. Ижевска</t>
  </si>
  <si>
    <t>Здравоохранение</t>
  </si>
  <si>
    <t>Приобретение жилых помещений</t>
  </si>
  <si>
    <t>Культура</t>
  </si>
  <si>
    <t>Газоснабжение</t>
  </si>
  <si>
    <t>Образование</t>
  </si>
  <si>
    <t>ВСЕГО</t>
  </si>
  <si>
    <t>Наименование объекта</t>
  </si>
  <si>
    <t>Исполнено</t>
  </si>
  <si>
    <t>тыс. руб.</t>
  </si>
  <si>
    <t>Физическая культура и спорт</t>
  </si>
  <si>
    <t>Коммунальная инфраструктура</t>
  </si>
  <si>
    <t>Обеспечение жильем детей-сирот</t>
  </si>
  <si>
    <t>Общеобразовательная школа на 825 мест учащихся в микрорайоне № 2 Столичного жилого района в Индустриальном районе г. Ижевска</t>
  </si>
  <si>
    <t>Школа в с. Ягул Завьяловского района Удмуртской Республики</t>
  </si>
  <si>
    <t>Здание дошкольной образовательной организации с группами для детей до трех лет с пищеблоком и прачечной по ул. Ленина, д. 108 в пос. Кез Удмуртской Республики</t>
  </si>
  <si>
    <t>Здание детского сада на 220 мест в микрорайоне № 8 Восточного жилого района в Устиновском районе г. Ижевска</t>
  </si>
  <si>
    <t>Строительство врачебной амбулатории в д. Хохряки Завьяловского района Удмуртской Республики</t>
  </si>
  <si>
    <t>Строительство врачебной амбулатории в с. Ягул Завьяловского района Удмуртской Республики</t>
  </si>
  <si>
    <t>Строительство системы водоснабжения по ул. Октябрьская, ул. Камская, ул. Береговая в п. Новый Воткинского района Удмуртской Республики</t>
  </si>
  <si>
    <t>Сети водоснабжения и автомобильная дорога к промышленной зоне в г. Сарапуле Удмуртской Республики для завода по производству рапсового масла</t>
  </si>
  <si>
    <t>Водоснабжение в д.Чувашайка Киясовского района Удмуртской Республики</t>
  </si>
  <si>
    <t>Строительство здания начальной школы на 200 мест с детским садом на 60 мест в с. Сигаево Сарапульского района</t>
  </si>
  <si>
    <t>Здание школы мкр. "Строитель" на 825 мест г. Ижевск</t>
  </si>
  <si>
    <t>Средняя общеобразовательная школа в мкр. №.8 жилого района Восточный г. Ижевска</t>
  </si>
  <si>
    <t>Строительство школы на 600 мест в г. Ижевске</t>
  </si>
  <si>
    <t>Здание детского сада на 150 мест в гор. Машиностроителей, 35 в Ленинском районе г. Ижевска</t>
  </si>
  <si>
    <t>Здание дошкольной образовательной организации с группами для детей до трех лет с пищеблоком и прачечной в д. Лудорвай Завьяловского района</t>
  </si>
  <si>
    <t>Здание дошкольной образовательной организации с группами для детей до трех лет с пищеблоком и прачечной в с. Люкшудья Завьяловского района Удмуртской Республики</t>
  </si>
  <si>
    <t xml:space="preserve">Здание дошкольной образовательной организации с группами для детей до трех лет с пищеблоком и прачечной в с. Люкшудья Якшур-Бодьинского района  Удмуртской Республики </t>
  </si>
  <si>
    <t>Здание дошкольной образовательной организации с группами для детей до трех лет с пищеблоком и прачечной в с. Юськи Завьяловского района</t>
  </si>
  <si>
    <t>Общеобразовательная школа  по ул. Архитектора  П.П. Берша в Устиновском районе г. Ижевска</t>
  </si>
  <si>
    <t>Две группы детского сада в с. Верхняя Игра Граховского района Удмуртской Республики</t>
  </si>
  <si>
    <t>Здание для пищеблока МБОУ "Черемушкинская СОШ" по адресу: с. Черемушки Можгинского района Удмуртской Республики</t>
  </si>
  <si>
    <t>Здание дошкольной образовательной организации с группами для детей до трех лет с пищеблоком и прачечной по адресу: Удмуртская Республика, Балезинский район, д. Воегурт</t>
  </si>
  <si>
    <t>Имущественный комплекс детского сада №232, расположенного по адресу: Удмуртская Республика, г. Ижевск, ул. Воровского, 133</t>
  </si>
  <si>
    <t>Культурно-спортивный комплекс с размещением детского сада и ФАП в д. Старая Игра Граховского района Удмуртской Республики</t>
  </si>
  <si>
    <t>Перевод на газ системы теплоснабжения АУ Удмуртской Республики "Молодежный лагерь "Елочка"</t>
  </si>
  <si>
    <t>Реконструкция "школьного здания со встроенным спортзалом и мастерской" под начальную школу по ул. Кизнерская д. 85а в п. Кизнер Удмуртской Республики</t>
  </si>
  <si>
    <t>Техническое присоединение инженерных сетей к котельной для перевода на газ системы теплоснабжения АУ Удмуртской Республики "Молодежный лагерь "Ёлочка"</t>
  </si>
  <si>
    <t>Водоснабжение мкр. Юго-Западный (Певая линия, Вторая линия, Третья линия) г. Глазова Удмуртской Республики</t>
  </si>
  <si>
    <t>Инженерные сети и коммуникации объекта по уничтожению химического оружия "ОУХО" на территории Кизнерского района Удмуртской Республики. Водоснабжение объекта</t>
  </si>
  <si>
    <t>Очистные сооружения канализации ЦРБ и микрорайона больничного городка в п.Кез Удмуртской Республики</t>
  </si>
  <si>
    <t>Приобретение водонапорной башни, расположенной по адресу: Удмуртская Республика, Воткинский район, починок Гольянский, ул. Советская, дом 37В</t>
  </si>
  <si>
    <t>Реконструкция водопровода в д. Боярка Каракулинского района Удмуртской Республики</t>
  </si>
  <si>
    <t>Реконструкция канализационных очистных сооружений канализации и КНС в с. Кама Камбарского района</t>
  </si>
  <si>
    <t>Реконструкция КНС-1 и КНС-2 и очистных сооружений в с.Понино Глазовского района Удмуртской Республики</t>
  </si>
  <si>
    <t>Реконструкция очистных сооружений канализации в п. Новый Воткинского района Удмуртской Республики</t>
  </si>
  <si>
    <t>Реконструкция очистных сооружений канализации в с. Северный Сарапульского района Удмуртской Республики</t>
  </si>
  <si>
    <t>Реконструкция очистных сооружений по очистке хозяйственно-бытовых сточных вод в селе Малая Пурга Малопургинского района Удмуртской Республики</t>
  </si>
  <si>
    <t>Строительство КНС в микрорайоне Обувной фабрики в г.Сарапуле Удмуртской Республики</t>
  </si>
  <si>
    <t>Строительство очистных сооружений канализации в с. Уральский Сарапульского района Удмуртской Республики</t>
  </si>
  <si>
    <t>Техническое перевооружение системы водоснабжения в д. Большая Венья Завьяловского района Удмуртской Республики</t>
  </si>
  <si>
    <t>Техническое перевооружение системы водоснабжения в с. Постол Завьяловского района Удмуртской Республики</t>
  </si>
  <si>
    <t>Техническое перевооружение системы водоснабжения д. Мещеряки Завьяловского района Удмуртской</t>
  </si>
  <si>
    <t>Техническое перевооружение системы водоснабжения мкр. Радужный в д. Пычанки Завьяловского района Удмуртской Республики</t>
  </si>
  <si>
    <t>Техническое перевооружение системы водоснабжения поч. Новомихайловский Завьяловского района Удмуртской Республики</t>
  </si>
  <si>
    <t>Техническое присоединение к коммуникационным сетям (электрическим сетям, централизованной системе холодного водоснабжения, водоотведения, теплоснабжения) объекта "9-ти этажный жилой дом по ул. Гончарова, 48д в г. Сарапуле Удмуртской Республики"</t>
  </si>
  <si>
    <t>Технологическое присоединение к сетям водоснабжения и электрическим сетям к очистным сооружениям в пос. Кез Кезского района Удмуртской Республики. Строительство ВЛ-10 кВ на очистные сооружения в пос. Кез Кезского района Удмуртской Республики</t>
  </si>
  <si>
    <t>Газораспределительные сети в д. Старый Чультем Завьяловского района Удмуртской Республики</t>
  </si>
  <si>
    <t>Газораспределительные сети д. Быстрово Малопургинского района Удмуртской Республики</t>
  </si>
  <si>
    <t>Газораспределительные сети д. Верхняя Иж-Бобья Малопургинского района Удмуртской Республики</t>
  </si>
  <si>
    <t>Газораспределительные сети д. Вишур Малопургинского района Удмуртской Республики</t>
  </si>
  <si>
    <t>Газораспределительные сети д. Выезд Сарапульского района Удмуртской Республики</t>
  </si>
  <si>
    <t>Газораспределительные сети д. Гобгурт Селтинского района Удмуртской Республики</t>
  </si>
  <si>
    <t>Газораспределительные сети д. Горд Шунды Малопургинского района Удмуртской Республики</t>
  </si>
  <si>
    <t>Газораспределительные сети д. Елькино, д. Первомайский, с. Нижний Бугрыш Сарапульского района Удмуртской Республики</t>
  </si>
  <si>
    <t>Газораспределительные сети д. Родники Увинского района Удмуртской Республики</t>
  </si>
  <si>
    <t>Газораспределительные сети д. Рябиновка Сарапульского района Удмуртской Республики</t>
  </si>
  <si>
    <t>Газораспределительные сети д. Смолино Сарапульского района Удмуртской Республики</t>
  </si>
  <si>
    <t>Газораспределительные сети д. Столярово Малопургинского района Удмуртской Республики</t>
  </si>
  <si>
    <t>Газораспределительные сети д. Сюромошур, д. Аяшур Селтинского района Удмуртской Республики</t>
  </si>
  <si>
    <t>Газораспределительные сети с. Вишур Увинского района Удмуртской Республики</t>
  </si>
  <si>
    <t>Закольцовка межпоселкового газопровода с. Игра-д. Менил с отводом на с. Факел, выселок Нагорный, д. Лучик Игринского района Удмуртской Республики с межпоселковым газопроводом "Исаково-Факел"</t>
  </si>
  <si>
    <t>Реконструкция здания ДК «Ижмаш» в г.Ижевске под Государственный русский драматический театр Удмуртии" (2-ой этап - Театр юного зрителя)</t>
  </si>
  <si>
    <t>Здание сельского культурного центра в с. Нечкино Сарапульского района Удмуртской Республики</t>
  </si>
  <si>
    <t>Сельский дом культуры в д. Нижний Сырьез Алнашского района Удмуртской Республики</t>
  </si>
  <si>
    <t>Сельский дом культуры на сто мест в с. Галаново Каракулинского района Удмуртской Республики</t>
  </si>
  <si>
    <t>Строительство Центра культурного развития по адресу: Россия, Удмуртская Республика, г.Глазов, ул.Толстого - Карла Маркса</t>
  </si>
  <si>
    <t>Главный корпус оружейного завода, 1855-1862 гг., 1834-1843 гг. арх. Дудин С.Е.</t>
  </si>
  <si>
    <t>Строительство сельского дома культуры на 100 мест в с. Узи Селтинского района Удмуртской Республики</t>
  </si>
  <si>
    <t>Строительство сельского информационно-культурного центра в с. Старые Зятцы Якшур-Бодьинского района Удмуртской Республики</t>
  </si>
  <si>
    <t>Реконструкция здания Национальной библиотеки Удмуртской Республики в г. Ижевске</t>
  </si>
  <si>
    <t>Реконструкция «Ледового дворца «Ижсталь»  в г. Ижевске  Удмуртской Республики</t>
  </si>
  <si>
    <t>Лыжная база в п. Яр Удмуртской Республики</t>
  </si>
  <si>
    <t>Объект капитального строительства общей площадью не менее 6000 кв.м. для размещения многофункционального спортивного центра</t>
  </si>
  <si>
    <t>Региональный центр по лыжным гонкам в с. Шаркан (2 этап-лыжероллерная трасса)</t>
  </si>
  <si>
    <t>Спортивные сооружения в с. Селты Удмуртской Республики</t>
  </si>
  <si>
    <t>Строительство крытого катка с искусственным льдом в г. Воткинске</t>
  </si>
  <si>
    <t>Строительство межшкольного стадиона в с. Ягул, МО "Муниципальный округ Завьяловский район Удмуртской Республики"</t>
  </si>
  <si>
    <t>Строительство стадиона имени 4-кратной олимпийской чемпионки Г.А. Кулаковой в с. Италмас Завьяловского района Удмуртской Республики</t>
  </si>
  <si>
    <t>Строительство посадочной площадки в г. Можга Удмуртской Республики для нужд БУЗ УР "Можгинская РБ МЗ УР" по адресу: Удмуртская Республика, город Можга, улица Сюгаильская, 19</t>
  </si>
  <si>
    <t>Лечебный корпус с поликлиникой БУЗ УР  «Республиканская клиническая туберкулезная больница  Министерства здравоохранения  Удмуртской Республики» в г. Ижевске</t>
  </si>
  <si>
    <t>Корпус БУЗ УР "РКОД им. С.Г. Примушко МЗ УР" по адресу: г. Ижевск, ул. Ленина, 102 для размещения отделения лучевых методов исследования</t>
  </si>
  <si>
    <t>Строительство быстровозводимого (модульного) здания для проведения судебно-медицинских и патолого-анатомических экспертиз БУЗ УР "Воткинская ГБ № 1 МЗ УР" в г. Воткинске Удмуртской Республики</t>
  </si>
  <si>
    <t>Строительство поликлиники в г. Сарапул Удмуртской Республики. БУЗ УР "Сарапульская ГБ МЗ УР"_x000D_</t>
  </si>
  <si>
    <t>Фельдшерско-акушерский пункт в с.Люкшудья Якшур-Бодьинского района Удмуртской Республики</t>
  </si>
  <si>
    <t>Информация об использовании бюджетных инвестиций в объекты капитального строительства государственной собственности Удмуртской Республики или на приобретение объектов недвижимого имущества в государственную собственность Удмуртской Республики, субсидий на осуществление капитальных вложений в объекты капитального строительства государственной собственности Удмуртской Республики или на приобретение объектов недвижимого имущества в государственную собственность Удмуртской Республики, а также субсидий на софинансирование капитальных вложений в объекты капитального строительства муниципальной собственности или на приобретение объектов недвижимого имущества в муниципальную собственность за 2022 год</t>
  </si>
  <si>
    <t>Поликлиника БУЗ УР "Воткинская районная больница МЗ УР" в г. Воткинске Удмуртской Республики</t>
  </si>
  <si>
    <t>Техническое перевооружение системы теплоснабжения (с переводом на двухконтурную систему отопления) в пос.Борок Камбарского района Удмуртской Республики</t>
  </si>
  <si>
    <t>Реконструкция водопровода Д=700мм по ул. 50 лет ВЛКСМ на участке от проектируемой камеры В1-1 до существующей камеры на въезде к ТЦ "Талисман"</t>
  </si>
  <si>
    <t>Очистные сооружения ливневого стока с подводящим коллектором для комплекса многоквартирных жилых домов вдоль ул. Архитектора П. П. Берша в Завьяловском районе Удмуртской Республики</t>
  </si>
  <si>
    <t>Расширение ул. В. С. Тарасова на участке от ул. 50 лет ВЛКСМ до ул. Школьная с организацией двустороннего движения и реконструкцией перекрестка территорий</t>
  </si>
  <si>
    <t>Сети ливневой канализации территории микрорайона № 12 жилого района "Север" в Октябрьском районе г. Ижевска</t>
  </si>
  <si>
    <t>Строительство автомобильных дорог местного значения вокруг строящихся жилых комплексов "Комплекс многоквартирных жилых домов вдоль ул. Архитектора П. П. Берша в Завьяловском районе"</t>
  </si>
  <si>
    <t xml:space="preserve">Строительство внеплощадочных сетей водоотведения для обеспечения подключения комплекса многоквартирных жилых домов вдоль ул. Архитектора П.П. Берша в Завьяловском районе Удмуртской Республики до точки подключения к Северо-Восточному коллектору </t>
  </si>
  <si>
    <t>Строительство водопровода к жилому комплексу расположенному между ул. К. Маркса и ул. Красная в Первомайском районе г. Ижевска и реконструкция участка водопровода диаметром 400 мм по ул. Свердлова от ул. Ленина до ул. Пастухова</t>
  </si>
  <si>
    <t>Строительство водопровода к жилому комплексу, расположенному между ул. К. Маркса и ул. Красная в Первомайском районе г. Ижевска, и реконструкция участка водопровода диаметром 400 мм по ул. Свердлова от ул. Ленина до ул. Пастухова</t>
  </si>
  <si>
    <t>Строительство водопровода по объекту: Многоквартирные жилые дома по ул. 10 лет Октября в Индустриальном районе г. Ижевска. Жилые дома № 5, № 6, № 7</t>
  </si>
  <si>
    <t>Строительство водопровода по объекту: Многоквартирные жилые дома по ул.Камбарская в Первомайском районе г.Ижевска. Жилые дома № 1, № 2, № 3, № 4</t>
  </si>
  <si>
    <t>Строительство ливневой канализации от жилого комплекса расположенного между ул. К Маркса и ул. Красная в Первомайском районе г. Ижевска</t>
  </si>
  <si>
    <t>Строительство сетей водоотведения по объекту: Комплекс многоквартирных жилых домов вдоль ул. Архитектора П. П. Берша в Завьяловском районе Удмуртской Республики</t>
  </si>
  <si>
    <t>Строительство сетей водоснабжения по объекту: Комплекс многоквартирных жилых домов вдоль ул. Архитектора П. П. Берша в Завьяловском районе Удмуртской Республики</t>
  </si>
  <si>
    <t>Строительство сетей теплоснабжения I очереди освоения территории согласно документации по планировке территории (проект планировки и проект межевания территории) ограниченной ул. Ленина, ул. Бабушкина, ул. Ухтомского, зеленой зоной вдоль садового некоммерческого товарищества "Восточный-2", ул. 40 лет Победы, зеленой зоной вдоль р. Карлутка, границей гаражного автокооператива № 5, ул. Халтурина в Первомайском районе города Ижевска</t>
  </si>
  <si>
    <t>Строительство теплотрассы от ТК-7 до проектируемого жилого комплекса между ул. К. Маркса и ул. Красная в Первомайском районе г. Ижевска</t>
  </si>
  <si>
    <t>Строительство хоз-бытовой канализации от жилого комплекса, расположенного между ул. К. Маркса и ул. Красная в Первомайском районе г. Ижевска</t>
  </si>
  <si>
    <t>Строительство хоз-бытовой канализации по объекту "Многоквартирные жилые дома по ул. Камбарская в Первомайском районе г. Ижевска. Жилые дома № 1, № 2, № 3, № 4"</t>
  </si>
  <si>
    <t>Строительство хоз-бытовой канализации по объекту: Многоквартирные жилые дома по ул. 10 лет Октября в Индустриальном районе г. Ижевска. Жилые дома № 5, № 6, № 7</t>
  </si>
  <si>
    <t>Очистные сооружения канализации с полной биологической очисткой сточных вод в г. Можге Удмуртской Республики (внесение изменений)</t>
  </si>
  <si>
    <t>Закольцовка сетей водоснабжения с. Октябрьский Завьяловского района Удмуртской Республики</t>
  </si>
  <si>
    <t>Реконструкция системы водоснабжения населенных пунктов г. Камбарка – с. Камское – с. Кама Камбарского района Удмуртской Республики</t>
  </si>
  <si>
    <t>Станция подготовки воды "Кама-Ижевск". Строительство сооружений повторного использования промывных вод скорых фильтров и обработки осадка горизонтальных отстойников</t>
  </si>
  <si>
    <t>Строительство группового водозабора системы водоснабжения в г. Можге Удмуртской Республики. Второй этап</t>
  </si>
  <si>
    <t>Строительство системы водоснабжения в п. Кез Удмуртской Республики</t>
  </si>
  <si>
    <t>Прочие отрасли</t>
  </si>
  <si>
    <t>Набережная им. Зотчего Дудина в г. Ижевске (от эспланады до устья р. Подборенка)</t>
  </si>
  <si>
    <t>Строительство приюта для безнадзорных животных в Устиновском районе г. Ижевска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</si>
</sst>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#,##0.0,"/>
    <numFmt numFmtId="166" formatCode="#,##0.0"/>
  </numFmts>
  <fonts count="13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0" fontId="3" fillId="2" borderId="7">
      <alignment horizontal="left" vertical="top" wrapText="1"/>
    </xf>
    <xf numFmtId="49" fontId="3" fillId="2" borderId="8">
      <alignment horizontal="center" vertical="top" shrinkToFit="1"/>
    </xf>
    <xf numFmtId="4" fontId="3" fillId="2" borderId="8">
      <alignment horizontal="right" vertical="top" shrinkToFit="1"/>
    </xf>
    <xf numFmtId="4" fontId="3" fillId="2" borderId="9">
      <alignment horizontal="right" vertical="top" shrinkToFit="1"/>
    </xf>
    <xf numFmtId="0" fontId="3" fillId="3" borderId="10">
      <alignment horizontal="left" vertical="top" wrapText="1"/>
    </xf>
    <xf numFmtId="49" fontId="3" fillId="3" borderId="11">
      <alignment horizontal="center" vertical="top" shrinkToFit="1"/>
    </xf>
    <xf numFmtId="4" fontId="3" fillId="3" borderId="11">
      <alignment horizontal="right" vertical="top" shrinkToFit="1"/>
    </xf>
    <xf numFmtId="4" fontId="3" fillId="3" borderId="12">
      <alignment horizontal="right" vertical="top" shrinkToFit="1"/>
    </xf>
    <xf numFmtId="0" fontId="4" fillId="0" borderId="10">
      <alignment horizontal="left" vertical="top" wrapText="1"/>
    </xf>
    <xf numFmtId="49" fontId="2" fillId="0" borderId="11">
      <alignment horizontal="center" vertical="top" shrinkToFit="1"/>
    </xf>
    <xf numFmtId="4" fontId="2" fillId="0" borderId="11">
      <alignment horizontal="right" vertical="top" shrinkToFit="1"/>
    </xf>
    <xf numFmtId="4" fontId="5" fillId="0" borderId="12">
      <alignment horizontal="right" vertical="top" shrinkToFit="1"/>
    </xf>
    <xf numFmtId="4" fontId="6" fillId="4" borderId="13">
      <alignment horizontal="right" shrinkToFit="1"/>
    </xf>
    <xf numFmtId="4" fontId="6" fillId="4" borderId="14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9" fillId="0" borderId="0" xfId="0" applyFont="1" applyProtection="1">
      <protection locked="0"/>
    </xf>
    <xf numFmtId="49" fontId="8" fillId="0" borderId="15" xfId="5" applyFont="1" applyBorder="1">
      <alignment horizontal="center" vertical="center" wrapText="1"/>
    </xf>
    <xf numFmtId="49" fontId="8" fillId="0" borderId="15" xfId="6" applyFont="1" applyBorder="1">
      <alignment horizontal="center" vertical="center" wrapText="1"/>
    </xf>
    <xf numFmtId="49" fontId="8" fillId="0" borderId="15" xfId="7" applyFont="1" applyBorder="1">
      <alignment horizontal="center" vertical="center" wrapText="1"/>
    </xf>
    <xf numFmtId="165" fontId="10" fillId="0" borderId="15" xfId="14" applyNumberFormat="1" applyFont="1" applyFill="1" applyBorder="1">
      <alignment horizontal="right" vertical="top" shrinkToFit="1"/>
    </xf>
    <xf numFmtId="0" fontId="10" fillId="0" borderId="15" xfId="12" applyFont="1" applyFill="1" applyBorder="1">
      <alignment horizontal="left" vertical="top" wrapText="1"/>
    </xf>
    <xf numFmtId="164" fontId="9" fillId="0" borderId="0" xfId="28" applyFont="1" applyProtection="1">
      <protection locked="0"/>
    </xf>
    <xf numFmtId="166" fontId="10" fillId="0" borderId="15" xfId="10" applyNumberFormat="1" applyFont="1" applyFill="1" applyBorder="1">
      <alignment horizontal="right" vertical="top" shrinkToFit="1"/>
    </xf>
    <xf numFmtId="166" fontId="9" fillId="0" borderId="0" xfId="0" applyNumberFormat="1" applyFont="1" applyProtection="1">
      <protection locked="0"/>
    </xf>
    <xf numFmtId="4" fontId="10" fillId="0" borderId="15" xfId="14" applyFont="1" applyFill="1" applyBorder="1" applyAlignment="1">
      <alignment horizontal="left" vertical="top" wrapText="1"/>
    </xf>
    <xf numFmtId="0" fontId="8" fillId="5" borderId="15" xfId="8" applyFont="1" applyFill="1" applyBorder="1">
      <alignment horizontal="left" vertical="top" wrapText="1"/>
    </xf>
    <xf numFmtId="166" fontId="8" fillId="5" borderId="15" xfId="10" applyNumberFormat="1" applyFont="1" applyFill="1" applyBorder="1">
      <alignment horizontal="right" vertical="top" shrinkToFit="1"/>
    </xf>
    <xf numFmtId="0" fontId="10" fillId="0" borderId="15" xfId="14" applyNumberFormat="1" applyFont="1" applyFill="1" applyBorder="1" applyAlignment="1">
      <alignment horizontal="left" vertical="top" wrapText="1"/>
    </xf>
    <xf numFmtId="0" fontId="8" fillId="5" borderId="15" xfId="12" applyFont="1" applyFill="1" applyBorder="1">
      <alignment horizontal="left" vertical="top" wrapText="1"/>
    </xf>
    <xf numFmtId="0" fontId="8" fillId="5" borderId="15" xfId="14" applyNumberFormat="1" applyFont="1" applyFill="1" applyBorder="1" applyAlignment="1">
      <alignment horizontal="left" vertical="top" wrapText="1"/>
    </xf>
    <xf numFmtId="166" fontId="8" fillId="5" borderId="15" xfId="10" applyNumberFormat="1" applyFont="1" applyFill="1" applyBorder="1" applyAlignment="1">
      <alignment horizontal="left" vertical="top" shrinkToFit="1"/>
    </xf>
    <xf numFmtId="49" fontId="8" fillId="6" borderId="15" xfId="6" applyFont="1" applyFill="1" applyBorder="1" applyAlignment="1">
      <alignment horizontal="left" vertical="center" wrapText="1"/>
    </xf>
    <xf numFmtId="166" fontId="9" fillId="0" borderId="0" xfId="0" applyNumberFormat="1" applyFont="1" applyAlignment="1" applyProtection="1">
      <alignment horizontal="right"/>
      <protection locked="0"/>
    </xf>
    <xf numFmtId="4" fontId="10" fillId="0" borderId="15" xfId="14" applyFont="1" applyFill="1" applyBorder="1" applyAlignment="1">
      <alignment horizontal="right" vertical="top" wrapText="1"/>
    </xf>
    <xf numFmtId="166" fontId="8" fillId="6" borderId="15" xfId="6" applyNumberFormat="1" applyFont="1" applyFill="1" applyBorder="1" applyAlignment="1">
      <alignment horizontal="right" vertical="center" wrapText="1"/>
    </xf>
    <xf numFmtId="4" fontId="9" fillId="0" borderId="0" xfId="0" applyNumberFormat="1" applyFont="1" applyProtection="1">
      <protection locked="0"/>
    </xf>
    <xf numFmtId="166" fontId="10" fillId="0" borderId="15" xfId="14" applyNumberFormat="1" applyFont="1" applyFill="1" applyBorder="1">
      <alignment horizontal="right" vertical="top" shrinkToFit="1"/>
    </xf>
    <xf numFmtId="166" fontId="8" fillId="5" borderId="15" xfId="14" applyNumberFormat="1" applyFont="1" applyFill="1" applyBorder="1">
      <alignment horizontal="right" vertical="top" shrinkToFit="1"/>
    </xf>
    <xf numFmtId="4" fontId="9" fillId="0" borderId="15" xfId="28" applyNumberFormat="1" applyFont="1" applyBorder="1" applyProtection="1">
      <protection locked="0"/>
    </xf>
    <xf numFmtId="4" fontId="12" fillId="5" borderId="15" xfId="28" applyNumberFormat="1" applyFont="1" applyFill="1" applyBorder="1" applyProtection="1">
      <protection locked="0"/>
    </xf>
    <xf numFmtId="166" fontId="12" fillId="5" borderId="15" xfId="28" applyNumberFormat="1" applyFont="1" applyFill="1" applyBorder="1" applyProtection="1">
      <protection locked="0"/>
    </xf>
    <xf numFmtId="0" fontId="8" fillId="0" borderId="1" xfId="1" applyFont="1">
      <alignment horizontal="center" vertical="top" wrapText="1"/>
    </xf>
    <xf numFmtId="0" fontId="10" fillId="0" borderId="1" xfId="2" applyFont="1">
      <alignment horizontal="right" vertical="top" wrapText="1"/>
    </xf>
    <xf numFmtId="49" fontId="8" fillId="0" borderId="15" xfId="3" applyFont="1" applyBorder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49" fontId="8" fillId="0" borderId="15" xfId="5" applyFont="1" applyBorder="1">
      <alignment horizontal="center" vertical="center" wrapText="1"/>
    </xf>
  </cellXfs>
  <cellStyles count="29">
    <cellStyle name="br" xfId="24"/>
    <cellStyle name="col" xfId="23"/>
    <cellStyle name="ex58" xfId="20"/>
    <cellStyle name="ex59" xfId="21"/>
    <cellStyle name="ex60" xfId="8"/>
    <cellStyle name="ex61" xfId="9"/>
    <cellStyle name="ex62" xfId="10"/>
    <cellStyle name="ex63" xfId="11"/>
    <cellStyle name="ex64" xfId="12"/>
    <cellStyle name="ex65" xfId="13"/>
    <cellStyle name="ex66" xfId="14"/>
    <cellStyle name="ex67" xfId="15"/>
    <cellStyle name="ex68" xfId="16"/>
    <cellStyle name="ex69" xfId="17"/>
    <cellStyle name="ex70" xfId="18"/>
    <cellStyle name="ex71" xfId="19"/>
    <cellStyle name="st57" xfId="2"/>
    <cellStyle name="style0" xfId="25"/>
    <cellStyle name="td" xfId="26"/>
    <cellStyle name="tr" xfId="22"/>
    <cellStyle name="xl_bot_header" xfId="7"/>
    <cellStyle name="xl_bot_left_header" xfId="6"/>
    <cellStyle name="xl_center_header" xfId="5"/>
    <cellStyle name="xl_header" xfId="1"/>
    <cellStyle name="xl_top_header" xfId="4"/>
    <cellStyle name="xl_top_left_header" xfId="3"/>
    <cellStyle name="Обычный" xfId="0" builtinId="0"/>
    <cellStyle name="Обычный 33" xfId="27"/>
    <cellStyle name="Финансовый" xfId="28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="80" zoomScaleNormal="80" workbookViewId="0">
      <selection sqref="A1:D1"/>
    </sheetView>
  </sheetViews>
  <sheetFormatPr defaultRowHeight="18.75"/>
  <cols>
    <col min="1" max="1" width="69.140625" style="1" customWidth="1"/>
    <col min="2" max="2" width="25.28515625" style="1" customWidth="1"/>
    <col min="3" max="4" width="19.85546875" style="1" customWidth="1"/>
    <col min="5" max="5" width="9.140625" style="1"/>
    <col min="6" max="6" width="19.85546875" style="1" bestFit="1" customWidth="1"/>
    <col min="7" max="7" width="16.85546875" style="1" bestFit="1" customWidth="1"/>
    <col min="8" max="8" width="17.28515625" style="1" customWidth="1"/>
    <col min="9" max="9" width="16.85546875" style="1" customWidth="1"/>
    <col min="10" max="16384" width="9.140625" style="1"/>
  </cols>
  <sheetData>
    <row r="1" spans="1:9" ht="162.75" customHeight="1">
      <c r="A1" s="27" t="s">
        <v>119</v>
      </c>
      <c r="B1" s="27"/>
      <c r="C1" s="27"/>
      <c r="D1" s="27"/>
    </row>
    <row r="2" spans="1:9">
      <c r="A2" s="28" t="s">
        <v>31</v>
      </c>
      <c r="B2" s="28"/>
      <c r="C2" s="28"/>
      <c r="D2" s="28"/>
    </row>
    <row r="3" spans="1:9">
      <c r="A3" s="29" t="s">
        <v>29</v>
      </c>
      <c r="B3" s="30" t="s">
        <v>30</v>
      </c>
      <c r="C3" s="30"/>
      <c r="D3" s="30"/>
      <c r="G3" s="7"/>
    </row>
    <row r="4" spans="1:9">
      <c r="A4" s="29"/>
      <c r="B4" s="31" t="s">
        <v>0</v>
      </c>
      <c r="C4" s="31" t="s">
        <v>1</v>
      </c>
      <c r="D4" s="31"/>
    </row>
    <row r="5" spans="1:9" ht="37.5">
      <c r="A5" s="29"/>
      <c r="B5" s="31"/>
      <c r="C5" s="2" t="s">
        <v>2</v>
      </c>
      <c r="D5" s="2" t="s">
        <v>3</v>
      </c>
    </row>
    <row r="6" spans="1:9">
      <c r="A6" s="3" t="s">
        <v>4</v>
      </c>
      <c r="B6" s="4" t="s">
        <v>5</v>
      </c>
      <c r="C6" s="4" t="s">
        <v>6</v>
      </c>
      <c r="D6" s="4" t="s">
        <v>7</v>
      </c>
    </row>
    <row r="7" spans="1:9">
      <c r="A7" s="17" t="s">
        <v>28</v>
      </c>
      <c r="B7" s="20">
        <f>B8+B40+B53+B64+B75+B126+B128+B145</f>
        <v>5626099.465400001</v>
      </c>
      <c r="C7" s="20">
        <f t="shared" ref="C7:D7" si="0">C8+C40+C53+C64+C75+C126+C128+C145</f>
        <v>1552712.19108</v>
      </c>
      <c r="D7" s="20">
        <f t="shared" si="0"/>
        <v>4073387.2743199999</v>
      </c>
    </row>
    <row r="8" spans="1:9">
      <c r="A8" s="16" t="s">
        <v>27</v>
      </c>
      <c r="B8" s="12">
        <v>1980110.6732999999</v>
      </c>
      <c r="C8" s="12">
        <v>550404.41129000008</v>
      </c>
      <c r="D8" s="12">
        <v>1429706.2620099999</v>
      </c>
      <c r="F8" s="9"/>
      <c r="G8" s="7"/>
      <c r="H8" s="7"/>
      <c r="I8" s="7"/>
    </row>
    <row r="9" spans="1:9" ht="37.5">
      <c r="A9" s="10" t="s">
        <v>17</v>
      </c>
      <c r="B9" s="8">
        <v>287039.29869999998</v>
      </c>
      <c r="C9" s="8">
        <v>38478.398710000001</v>
      </c>
      <c r="D9" s="8">
        <v>248560.89999000001</v>
      </c>
      <c r="F9" s="9"/>
    </row>
    <row r="10" spans="1:9" ht="56.25">
      <c r="A10" s="10" t="s">
        <v>35</v>
      </c>
      <c r="B10" s="8">
        <v>421695.60638000001</v>
      </c>
      <c r="C10" s="8">
        <v>50204.668350000007</v>
      </c>
      <c r="D10" s="8">
        <v>371490.93802999996</v>
      </c>
      <c r="F10" s="9"/>
    </row>
    <row r="11" spans="1:9" ht="37.5">
      <c r="A11" s="10" t="s">
        <v>36</v>
      </c>
      <c r="B11" s="8">
        <v>182771.36624</v>
      </c>
      <c r="C11" s="8">
        <v>37847.666240000006</v>
      </c>
      <c r="D11" s="8">
        <v>144923.70000000001</v>
      </c>
      <c r="F11" s="9"/>
    </row>
    <row r="12" spans="1:9" ht="37.5">
      <c r="A12" s="10" t="s">
        <v>18</v>
      </c>
      <c r="B12" s="8">
        <v>332644.8</v>
      </c>
      <c r="C12" s="8">
        <v>65457.8</v>
      </c>
      <c r="D12" s="8">
        <v>267187</v>
      </c>
      <c r="F12" s="9"/>
    </row>
    <row r="13" spans="1:9">
      <c r="A13" s="10" t="s">
        <v>45</v>
      </c>
      <c r="B13" s="8">
        <v>136273.32399</v>
      </c>
      <c r="C13" s="8">
        <v>4088.2</v>
      </c>
      <c r="D13" s="8">
        <v>132185.12398999999</v>
      </c>
      <c r="F13" s="9"/>
    </row>
    <row r="14" spans="1:9" ht="37.5">
      <c r="A14" s="10" t="s">
        <v>11</v>
      </c>
      <c r="B14" s="8">
        <v>56976.3</v>
      </c>
      <c r="C14" s="8">
        <v>25479</v>
      </c>
      <c r="D14" s="8">
        <v>31497.3</v>
      </c>
      <c r="F14" s="9"/>
    </row>
    <row r="15" spans="1:9" ht="37.5">
      <c r="A15" s="10" t="s">
        <v>48</v>
      </c>
      <c r="B15" s="8">
        <v>23232.773880000001</v>
      </c>
      <c r="C15" s="8">
        <v>23232.773880000001</v>
      </c>
      <c r="D15" s="8">
        <v>0</v>
      </c>
      <c r="F15" s="9"/>
    </row>
    <row r="16" spans="1:9" ht="56.25">
      <c r="A16" s="10" t="s">
        <v>38</v>
      </c>
      <c r="B16" s="8">
        <v>17591.29693</v>
      </c>
      <c r="C16" s="8">
        <v>17591.29693</v>
      </c>
      <c r="D16" s="8">
        <v>0</v>
      </c>
      <c r="F16" s="9"/>
    </row>
    <row r="17" spans="1:6" ht="56.25">
      <c r="A17" s="10" t="s">
        <v>49</v>
      </c>
      <c r="B17" s="8">
        <v>14483.845810000001</v>
      </c>
      <c r="C17" s="8">
        <v>14483.845810000001</v>
      </c>
      <c r="D17" s="8">
        <v>0</v>
      </c>
      <c r="F17" s="9"/>
    </row>
    <row r="18" spans="1:6" ht="56.25">
      <c r="A18" s="10" t="s">
        <v>13</v>
      </c>
      <c r="B18" s="8">
        <v>12645.8</v>
      </c>
      <c r="C18" s="8">
        <v>10169.6</v>
      </c>
      <c r="D18" s="8">
        <v>2476.1999999999998</v>
      </c>
      <c r="F18" s="9"/>
    </row>
    <row r="19" spans="1:6" ht="75">
      <c r="A19" s="10" t="s">
        <v>12</v>
      </c>
      <c r="B19" s="8">
        <v>22734.6</v>
      </c>
      <c r="C19" s="8">
        <v>14315.8</v>
      </c>
      <c r="D19" s="8">
        <v>8418.7999999999993</v>
      </c>
      <c r="F19" s="9"/>
    </row>
    <row r="20" spans="1:6" ht="75">
      <c r="A20" s="10" t="s">
        <v>50</v>
      </c>
      <c r="B20" s="8">
        <v>25931.022949999999</v>
      </c>
      <c r="C20" s="8">
        <v>25931.022949999999</v>
      </c>
      <c r="D20" s="8">
        <v>0</v>
      </c>
      <c r="F20" s="9"/>
    </row>
    <row r="21" spans="1:6" ht="75">
      <c r="A21" s="10" t="s">
        <v>51</v>
      </c>
      <c r="B21" s="8">
        <v>38022.100000000006</v>
      </c>
      <c r="C21" s="8">
        <v>29598.400000000001</v>
      </c>
      <c r="D21" s="8">
        <v>8423.7000000000007</v>
      </c>
      <c r="F21" s="9"/>
    </row>
    <row r="22" spans="1:6" ht="75">
      <c r="A22" s="10" t="s">
        <v>15</v>
      </c>
      <c r="B22" s="8">
        <v>9205.3541999999998</v>
      </c>
      <c r="C22" s="8">
        <v>9205.3541999999998</v>
      </c>
      <c r="D22" s="8">
        <v>0</v>
      </c>
      <c r="F22" s="9"/>
    </row>
    <row r="23" spans="1:6" ht="56.25">
      <c r="A23" s="10" t="s">
        <v>52</v>
      </c>
      <c r="B23" s="8">
        <v>20272.105629999998</v>
      </c>
      <c r="C23" s="8">
        <v>20272.105629999998</v>
      </c>
      <c r="D23" s="8">
        <v>0</v>
      </c>
      <c r="F23" s="9"/>
    </row>
    <row r="24" spans="1:6" ht="75">
      <c r="A24" s="10" t="s">
        <v>37</v>
      </c>
      <c r="B24" s="8">
        <v>5000</v>
      </c>
      <c r="C24" s="8">
        <v>5000</v>
      </c>
      <c r="D24" s="8">
        <v>0</v>
      </c>
      <c r="F24" s="9"/>
    </row>
    <row r="25" spans="1:6" ht="37.5">
      <c r="A25" s="10" t="s">
        <v>53</v>
      </c>
      <c r="B25" s="8">
        <v>207941.09999999998</v>
      </c>
      <c r="C25" s="8">
        <v>6238.3</v>
      </c>
      <c r="D25" s="8">
        <v>201702.8</v>
      </c>
      <c r="F25" s="9"/>
    </row>
    <row r="26" spans="1:6" ht="37.5">
      <c r="A26" s="10" t="s">
        <v>54</v>
      </c>
      <c r="B26" s="8">
        <v>6700</v>
      </c>
      <c r="C26" s="8">
        <v>6700</v>
      </c>
      <c r="D26" s="8">
        <v>0</v>
      </c>
      <c r="F26" s="9"/>
    </row>
    <row r="27" spans="1:6" ht="56.25">
      <c r="A27" s="10" t="s">
        <v>55</v>
      </c>
      <c r="B27" s="8">
        <v>4179.5712299999996</v>
      </c>
      <c r="C27" s="8">
        <v>4179.5712299999996</v>
      </c>
      <c r="D27" s="8">
        <v>0</v>
      </c>
      <c r="F27" s="9"/>
    </row>
    <row r="28" spans="1:6" ht="56.25">
      <c r="A28" s="10" t="s">
        <v>57</v>
      </c>
      <c r="B28" s="8">
        <v>22148.9</v>
      </c>
      <c r="C28" s="8">
        <v>22148.9</v>
      </c>
      <c r="D28" s="8">
        <v>0</v>
      </c>
      <c r="F28" s="9"/>
    </row>
    <row r="29" spans="1:6" ht="56.25">
      <c r="A29" s="10" t="s">
        <v>58</v>
      </c>
      <c r="B29" s="8">
        <v>11000</v>
      </c>
      <c r="C29" s="8">
        <v>11000</v>
      </c>
      <c r="D29" s="8">
        <v>0</v>
      </c>
      <c r="F29" s="9"/>
    </row>
    <row r="30" spans="1:6" ht="37.5">
      <c r="A30" s="10" t="s">
        <v>59</v>
      </c>
      <c r="B30" s="8">
        <v>750</v>
      </c>
      <c r="C30" s="8">
        <v>750</v>
      </c>
      <c r="D30" s="8">
        <v>0</v>
      </c>
      <c r="F30" s="9"/>
    </row>
    <row r="31" spans="1:6" ht="56.25">
      <c r="A31" s="10" t="s">
        <v>60</v>
      </c>
      <c r="B31" s="8">
        <v>11964.601860000001</v>
      </c>
      <c r="C31" s="8">
        <v>11964.601860000001</v>
      </c>
      <c r="D31" s="8">
        <v>0</v>
      </c>
      <c r="F31" s="9"/>
    </row>
    <row r="32" spans="1:6" ht="37.5">
      <c r="A32" s="10" t="s">
        <v>19</v>
      </c>
      <c r="B32" s="8">
        <v>1717.2</v>
      </c>
      <c r="C32" s="8">
        <v>1717.2</v>
      </c>
      <c r="D32" s="8">
        <v>0</v>
      </c>
      <c r="F32" s="9"/>
    </row>
    <row r="33" spans="1:9" ht="37.5">
      <c r="A33" s="10" t="s">
        <v>46</v>
      </c>
      <c r="B33" s="8">
        <v>28800</v>
      </c>
      <c r="C33" s="8">
        <v>28800</v>
      </c>
      <c r="D33" s="8">
        <v>0</v>
      </c>
      <c r="F33" s="9"/>
    </row>
    <row r="34" spans="1:9" ht="37.5">
      <c r="A34" s="10" t="s">
        <v>16</v>
      </c>
      <c r="B34" s="8">
        <v>4114.3912799999998</v>
      </c>
      <c r="C34" s="8">
        <v>4114.3912799999998</v>
      </c>
      <c r="D34" s="8">
        <v>0</v>
      </c>
      <c r="F34" s="9"/>
    </row>
    <row r="35" spans="1:9" ht="56.25">
      <c r="A35" s="10" t="s">
        <v>44</v>
      </c>
      <c r="B35" s="8">
        <v>7600</v>
      </c>
      <c r="C35" s="8">
        <v>7600</v>
      </c>
      <c r="D35" s="8">
        <v>0</v>
      </c>
      <c r="F35" s="9"/>
    </row>
    <row r="36" spans="1:9">
      <c r="A36" s="10" t="s">
        <v>47</v>
      </c>
      <c r="B36" s="8">
        <v>2700</v>
      </c>
      <c r="C36" s="8">
        <v>2700</v>
      </c>
      <c r="D36" s="8">
        <v>0</v>
      </c>
      <c r="F36" s="9"/>
    </row>
    <row r="37" spans="1:9" ht="75">
      <c r="A37" s="10" t="s">
        <v>61</v>
      </c>
      <c r="B37" s="8">
        <v>988.4</v>
      </c>
      <c r="C37" s="8">
        <v>988.4</v>
      </c>
      <c r="D37" s="8">
        <v>0</v>
      </c>
      <c r="F37" s="9"/>
    </row>
    <row r="38" spans="1:9" ht="75">
      <c r="A38" s="10" t="s">
        <v>56</v>
      </c>
      <c r="B38" s="8">
        <v>49750.014219999997</v>
      </c>
      <c r="C38" s="8">
        <v>49750.014219999997</v>
      </c>
      <c r="D38" s="8">
        <v>0</v>
      </c>
      <c r="F38" s="18"/>
    </row>
    <row r="39" spans="1:9" ht="75">
      <c r="A39" s="10" t="s">
        <v>14</v>
      </c>
      <c r="B39" s="19">
        <v>13236.9</v>
      </c>
      <c r="C39" s="19">
        <v>397.1</v>
      </c>
      <c r="D39" s="19">
        <v>12839.8</v>
      </c>
      <c r="F39" s="9"/>
    </row>
    <row r="40" spans="1:9">
      <c r="A40" s="11" t="s">
        <v>23</v>
      </c>
      <c r="B40" s="12">
        <v>1050601.3229</v>
      </c>
      <c r="C40" s="12">
        <v>119538.42122999999</v>
      </c>
      <c r="D40" s="12">
        <v>931062.90167000005</v>
      </c>
      <c r="G40" s="7"/>
      <c r="H40" s="7"/>
      <c r="I40" s="7"/>
    </row>
    <row r="41" spans="1:9" ht="75">
      <c r="A41" s="10" t="s">
        <v>113</v>
      </c>
      <c r="B41" s="8">
        <v>330.75</v>
      </c>
      <c r="C41" s="8">
        <v>330.75</v>
      </c>
      <c r="D41" s="8">
        <v>0</v>
      </c>
    </row>
    <row r="42" spans="1:9" ht="37.5">
      <c r="A42" s="10" t="s">
        <v>40</v>
      </c>
      <c r="B42" s="8">
        <v>8847.0734799999991</v>
      </c>
      <c r="C42" s="8">
        <v>8847.0734799999991</v>
      </c>
      <c r="D42" s="8">
        <v>0</v>
      </c>
    </row>
    <row r="43" spans="1:9" ht="37.5">
      <c r="A43" s="10" t="s">
        <v>20</v>
      </c>
      <c r="B43" s="8">
        <f>226299.24434+74565.66758+59323.34659</f>
        <v>360188.25850999996</v>
      </c>
      <c r="C43" s="8">
        <f>9566.58285+3152.1919+2966.16734</f>
        <v>15684.94209</v>
      </c>
      <c r="D43" s="8">
        <f>216732.66149+71413.47568+56357.17925</f>
        <v>344503.31641999999</v>
      </c>
      <c r="F43" s="9"/>
    </row>
    <row r="44" spans="1:9" ht="37.5">
      <c r="A44" s="10" t="s">
        <v>120</v>
      </c>
      <c r="B44" s="8">
        <f>70319.1878+375627.49058</f>
        <v>445946.67838</v>
      </c>
      <c r="C44" s="8">
        <f>3515.95938+18781.37452</f>
        <v>22297.333900000001</v>
      </c>
      <c r="D44" s="8">
        <f>66803.22842+356846.11606</f>
        <v>423649.34447999997</v>
      </c>
      <c r="F44" s="9"/>
    </row>
    <row r="45" spans="1:9" ht="37.5">
      <c r="A45" s="10" t="s">
        <v>39</v>
      </c>
      <c r="B45" s="8">
        <v>52356.800000000003</v>
      </c>
      <c r="C45" s="8">
        <v>2617.84</v>
      </c>
      <c r="D45" s="8">
        <v>49738.96</v>
      </c>
      <c r="F45" s="9"/>
    </row>
    <row r="46" spans="1:9" ht="37.5">
      <c r="A46" s="10" t="s">
        <v>40</v>
      </c>
      <c r="B46" s="8">
        <v>46678.2</v>
      </c>
      <c r="C46" s="8">
        <v>2333.96</v>
      </c>
      <c r="D46" s="8">
        <v>44344.24</v>
      </c>
      <c r="F46" s="9"/>
    </row>
    <row r="47" spans="1:9" ht="37.5">
      <c r="A47" s="10" t="s">
        <v>21</v>
      </c>
      <c r="B47" s="8">
        <f>68376.6793+8250+639.2796</f>
        <v>77265.958899999998</v>
      </c>
      <c r="C47" s="8">
        <f>3418.83397+8250+639.2796</f>
        <v>12308.11357</v>
      </c>
      <c r="D47" s="8">
        <v>64957.845329999996</v>
      </c>
      <c r="F47" s="9"/>
    </row>
    <row r="48" spans="1:9" ht="75">
      <c r="A48" s="10" t="s">
        <v>114</v>
      </c>
      <c r="B48" s="8">
        <f>713.77645+4776.78166</f>
        <v>5490.5581099999999</v>
      </c>
      <c r="C48" s="8">
        <f>713.77645+907.58622</f>
        <v>1621.36267</v>
      </c>
      <c r="D48" s="8">
        <v>3869.19544</v>
      </c>
      <c r="F48" s="9"/>
    </row>
    <row r="49" spans="1:9" ht="56.25">
      <c r="A49" s="10" t="s">
        <v>115</v>
      </c>
      <c r="B49" s="8">
        <v>24730.19454</v>
      </c>
      <c r="C49" s="8">
        <v>24730.19454</v>
      </c>
      <c r="D49" s="8">
        <v>0</v>
      </c>
    </row>
    <row r="50" spans="1:9" ht="75">
      <c r="A50" s="10" t="s">
        <v>116</v>
      </c>
      <c r="B50" s="8">
        <v>25132.927609999999</v>
      </c>
      <c r="C50" s="8">
        <v>25132.927609999999</v>
      </c>
      <c r="D50" s="8">
        <v>0</v>
      </c>
    </row>
    <row r="51" spans="1:9" ht="37.5">
      <c r="A51" s="10" t="s">
        <v>117</v>
      </c>
      <c r="B51" s="8">
        <v>1349</v>
      </c>
      <c r="C51" s="8">
        <v>1349</v>
      </c>
      <c r="D51" s="8">
        <v>0</v>
      </c>
    </row>
    <row r="52" spans="1:9" ht="37.5">
      <c r="A52" s="10" t="s">
        <v>118</v>
      </c>
      <c r="B52" s="8">
        <v>2284.92337</v>
      </c>
      <c r="C52" s="8">
        <v>2284.92337</v>
      </c>
      <c r="D52" s="8">
        <v>0</v>
      </c>
    </row>
    <row r="53" spans="1:9">
      <c r="A53" s="11" t="s">
        <v>32</v>
      </c>
      <c r="B53" s="12">
        <f>SUM(B54:B63)</f>
        <v>280572.58587000001</v>
      </c>
      <c r="C53" s="12">
        <f>SUM(C54:C63)</f>
        <v>207710.18586999999</v>
      </c>
      <c r="D53" s="12">
        <f>SUM(D54:D63)</f>
        <v>72862.399999999994</v>
      </c>
      <c r="G53" s="7"/>
      <c r="H53" s="7"/>
      <c r="I53" s="7"/>
    </row>
    <row r="54" spans="1:9" ht="75">
      <c r="A54" s="10" t="s">
        <v>22</v>
      </c>
      <c r="B54" s="8">
        <v>21600</v>
      </c>
      <c r="C54" s="8">
        <v>21600</v>
      </c>
      <c r="D54" s="8">
        <v>0</v>
      </c>
    </row>
    <row r="55" spans="1:9" ht="37.5">
      <c r="A55" s="10" t="s">
        <v>105</v>
      </c>
      <c r="B55" s="8">
        <v>75115.899999999994</v>
      </c>
      <c r="C55" s="8">
        <v>2253.5</v>
      </c>
      <c r="D55" s="8">
        <v>72862.399999999994</v>
      </c>
      <c r="F55" s="9"/>
    </row>
    <row r="56" spans="1:9">
      <c r="A56" s="10" t="s">
        <v>106</v>
      </c>
      <c r="B56" s="8">
        <v>3192.6806999999999</v>
      </c>
      <c r="C56" s="8">
        <v>3192.6806999999999</v>
      </c>
      <c r="D56" s="8">
        <v>0</v>
      </c>
    </row>
    <row r="57" spans="1:9" ht="56.25">
      <c r="A57" s="10" t="s">
        <v>107</v>
      </c>
      <c r="B57" s="8">
        <v>108989.1</v>
      </c>
      <c r="C57" s="8">
        <v>108989.1</v>
      </c>
      <c r="D57" s="8">
        <v>0</v>
      </c>
    </row>
    <row r="58" spans="1:9" ht="37.5">
      <c r="A58" s="10" t="s">
        <v>108</v>
      </c>
      <c r="B58" s="8">
        <v>23459.432519999998</v>
      </c>
      <c r="C58" s="8">
        <v>23459.432519999998</v>
      </c>
      <c r="D58" s="8">
        <v>0</v>
      </c>
    </row>
    <row r="59" spans="1:9" ht="37.5">
      <c r="A59" s="10" t="s">
        <v>105</v>
      </c>
      <c r="B59" s="8">
        <v>2095.922</v>
      </c>
      <c r="C59" s="8">
        <v>2095.922</v>
      </c>
      <c r="D59" s="8">
        <v>0</v>
      </c>
    </row>
    <row r="60" spans="1:9" ht="37.5">
      <c r="A60" s="10" t="s">
        <v>109</v>
      </c>
      <c r="B60" s="8">
        <v>8490.1157000000003</v>
      </c>
      <c r="C60" s="8">
        <v>8490.1157000000003</v>
      </c>
      <c r="D60" s="8">
        <v>0</v>
      </c>
    </row>
    <row r="61" spans="1:9" ht="37.5">
      <c r="A61" s="10" t="s">
        <v>110</v>
      </c>
      <c r="B61" s="8">
        <v>1191.0971999999999</v>
      </c>
      <c r="C61" s="8">
        <v>1191.0971999999999</v>
      </c>
      <c r="D61" s="8">
        <v>0</v>
      </c>
    </row>
    <row r="62" spans="1:9" ht="56.25">
      <c r="A62" s="10" t="s">
        <v>111</v>
      </c>
      <c r="B62" s="8">
        <v>30000</v>
      </c>
      <c r="C62" s="8">
        <v>30000</v>
      </c>
      <c r="D62" s="8">
        <v>0</v>
      </c>
    </row>
    <row r="63" spans="1:9" ht="56.25">
      <c r="A63" s="10" t="s">
        <v>112</v>
      </c>
      <c r="B63" s="8">
        <v>6438.3377499999997</v>
      </c>
      <c r="C63" s="8">
        <v>6438.3377499999997</v>
      </c>
      <c r="D63" s="8">
        <v>0</v>
      </c>
    </row>
    <row r="64" spans="1:9">
      <c r="A64" s="11" t="s">
        <v>25</v>
      </c>
      <c r="B64" s="12">
        <f>SUM(B65:B74)</f>
        <v>450794.08511999995</v>
      </c>
      <c r="C64" s="12">
        <f>SUM(C65:C74)</f>
        <v>156932.63384999998</v>
      </c>
      <c r="D64" s="12">
        <f>SUM(D65:D74)</f>
        <v>293861.45127000002</v>
      </c>
      <c r="G64" s="7"/>
      <c r="H64" s="7"/>
      <c r="I64" s="7"/>
    </row>
    <row r="65" spans="1:7" ht="56.25">
      <c r="A65" s="10" t="s">
        <v>96</v>
      </c>
      <c r="B65" s="8">
        <f>35596.91632+238991.84571</f>
        <v>274588.76202999998</v>
      </c>
      <c r="C65" s="8">
        <f>35596.91632+54348.89444</f>
        <v>89945.810759999993</v>
      </c>
      <c r="D65" s="8">
        <v>184642.95126999999</v>
      </c>
      <c r="G65" s="9"/>
    </row>
    <row r="66" spans="1:7" ht="37.5">
      <c r="A66" s="10" t="s">
        <v>97</v>
      </c>
      <c r="B66" s="8">
        <f>12970.4+31026.91358</f>
        <v>43997.313580000002</v>
      </c>
      <c r="C66" s="8">
        <f>12970.4+5895.11357</f>
        <v>18865.513569999999</v>
      </c>
      <c r="D66" s="8">
        <v>25131.800009999999</v>
      </c>
      <c r="G66" s="9"/>
    </row>
    <row r="67" spans="1:7" ht="37.5">
      <c r="A67" s="10" t="s">
        <v>98</v>
      </c>
      <c r="B67" s="8">
        <v>26842.22222</v>
      </c>
      <c r="C67" s="8">
        <v>5100.0222199999998</v>
      </c>
      <c r="D67" s="8">
        <v>21742.2</v>
      </c>
      <c r="G67" s="9"/>
    </row>
    <row r="68" spans="1:7" ht="37.5">
      <c r="A68" s="10" t="s">
        <v>99</v>
      </c>
      <c r="B68" s="8">
        <v>24215.432100000002</v>
      </c>
      <c r="C68" s="8">
        <v>4600.9321</v>
      </c>
      <c r="D68" s="8">
        <v>19614.5</v>
      </c>
      <c r="G68" s="9"/>
    </row>
    <row r="69" spans="1:7" ht="56.25">
      <c r="A69" s="10" t="s">
        <v>100</v>
      </c>
      <c r="B69" s="8">
        <v>44051.546390000003</v>
      </c>
      <c r="C69" s="8">
        <v>1321.5463999999999</v>
      </c>
      <c r="D69" s="8">
        <v>42729.999989999997</v>
      </c>
      <c r="G69" s="9"/>
    </row>
    <row r="70" spans="1:7" ht="37.5">
      <c r="A70" s="10" t="s">
        <v>101</v>
      </c>
      <c r="B70" s="8">
        <v>20004.599999999999</v>
      </c>
      <c r="C70" s="8">
        <v>20004.599999999999</v>
      </c>
      <c r="D70" s="8">
        <v>0</v>
      </c>
    </row>
    <row r="71" spans="1:7" ht="37.5">
      <c r="A71" s="10" t="s">
        <v>98</v>
      </c>
      <c r="B71" s="8">
        <v>6120.4907300000004</v>
      </c>
      <c r="C71" s="8">
        <v>6120.4907300000004</v>
      </c>
      <c r="D71" s="8">
        <v>0</v>
      </c>
    </row>
    <row r="72" spans="1:7" ht="37.5">
      <c r="A72" s="10" t="s">
        <v>102</v>
      </c>
      <c r="B72" s="8">
        <v>68</v>
      </c>
      <c r="C72" s="8">
        <v>68</v>
      </c>
      <c r="D72" s="8">
        <v>0</v>
      </c>
    </row>
    <row r="73" spans="1:7" ht="56.25">
      <c r="A73" s="10" t="s">
        <v>103</v>
      </c>
      <c r="B73" s="8">
        <v>8600</v>
      </c>
      <c r="C73" s="8">
        <v>8600</v>
      </c>
      <c r="D73" s="8">
        <v>0</v>
      </c>
    </row>
    <row r="74" spans="1:7" ht="37.5">
      <c r="A74" s="10" t="s">
        <v>104</v>
      </c>
      <c r="B74" s="8">
        <v>2305.7180699999999</v>
      </c>
      <c r="C74" s="8">
        <v>2305.7180699999999</v>
      </c>
      <c r="D74" s="8">
        <v>0</v>
      </c>
    </row>
    <row r="75" spans="1:7">
      <c r="A75" s="14" t="s">
        <v>33</v>
      </c>
      <c r="B75" s="23">
        <f>SUM(B76:B125)</f>
        <v>1447819.67392</v>
      </c>
      <c r="C75" s="23">
        <f>SUM(C76:C125)</f>
        <v>239091.03422</v>
      </c>
      <c r="D75" s="23">
        <f t="shared" ref="D75" si="1">SUM(D76:D125)</f>
        <v>1208728.6396999999</v>
      </c>
    </row>
    <row r="76" spans="1:7" ht="37.5">
      <c r="A76" s="10" t="s">
        <v>43</v>
      </c>
      <c r="B76" s="22">
        <f>C76+D76</f>
        <v>1241.77745</v>
      </c>
      <c r="C76" s="22">
        <v>1241.77745</v>
      </c>
      <c r="D76" s="5">
        <v>0</v>
      </c>
      <c r="F76" s="9"/>
    </row>
    <row r="77" spans="1:7" ht="56.25">
      <c r="A77" s="10" t="s">
        <v>62</v>
      </c>
      <c r="B77" s="22">
        <f t="shared" ref="B77:B125" si="2">C77+D77</f>
        <v>1049.895</v>
      </c>
      <c r="C77" s="22">
        <v>1049.895</v>
      </c>
      <c r="D77" s="22">
        <v>0</v>
      </c>
    </row>
    <row r="78" spans="1:7" ht="75">
      <c r="A78" s="10" t="s">
        <v>63</v>
      </c>
      <c r="B78" s="22">
        <f t="shared" si="2"/>
        <v>599.94000000000005</v>
      </c>
      <c r="C78" s="22">
        <v>599.94000000000005</v>
      </c>
      <c r="D78" s="22">
        <v>0</v>
      </c>
    </row>
    <row r="79" spans="1:7" ht="37.5">
      <c r="A79" s="10" t="s">
        <v>64</v>
      </c>
      <c r="B79" s="22">
        <f t="shared" si="2"/>
        <v>203.89961</v>
      </c>
      <c r="C79" s="22">
        <v>203.89961</v>
      </c>
      <c r="D79" s="22">
        <v>0</v>
      </c>
    </row>
    <row r="80" spans="1:7" ht="56.25">
      <c r="A80" s="10" t="s">
        <v>65</v>
      </c>
      <c r="B80" s="22">
        <f t="shared" si="2"/>
        <v>2556.1583599999999</v>
      </c>
      <c r="C80" s="22">
        <f>2556.15836</f>
        <v>2556.1583599999999</v>
      </c>
      <c r="D80" s="22">
        <v>0</v>
      </c>
    </row>
    <row r="81" spans="1:4" ht="37.5">
      <c r="A81" s="10" t="s">
        <v>66</v>
      </c>
      <c r="B81" s="22">
        <f t="shared" si="2"/>
        <v>899.91</v>
      </c>
      <c r="C81" s="22">
        <v>899.91</v>
      </c>
      <c r="D81" s="22">
        <v>0</v>
      </c>
    </row>
    <row r="82" spans="1:4" ht="37.5">
      <c r="A82" s="10" t="s">
        <v>67</v>
      </c>
      <c r="B82" s="22">
        <f t="shared" si="2"/>
        <v>4199.5</v>
      </c>
      <c r="C82" s="22">
        <v>4199.5</v>
      </c>
      <c r="D82" s="22">
        <v>0</v>
      </c>
    </row>
    <row r="83" spans="1:4" ht="56.25">
      <c r="A83" s="10" t="s">
        <v>68</v>
      </c>
      <c r="B83" s="22">
        <f>C83+D83</f>
        <v>269.94600000000003</v>
      </c>
      <c r="C83" s="22">
        <f>269.973-0.027</f>
        <v>269.94600000000003</v>
      </c>
      <c r="D83" s="22">
        <v>0</v>
      </c>
    </row>
    <row r="84" spans="1:4" ht="37.5">
      <c r="A84" s="10" t="s">
        <v>69</v>
      </c>
      <c r="B84" s="22">
        <f t="shared" si="2"/>
        <v>2999.7</v>
      </c>
      <c r="C84" s="22">
        <v>2999.7</v>
      </c>
      <c r="D84" s="22">
        <v>0</v>
      </c>
    </row>
    <row r="85" spans="1:4" ht="56.25">
      <c r="A85" s="10" t="s">
        <v>70</v>
      </c>
      <c r="B85" s="22">
        <f t="shared" si="2"/>
        <v>1199.8800000000001</v>
      </c>
      <c r="C85" s="22">
        <v>1199.8800000000001</v>
      </c>
      <c r="D85" s="22">
        <v>0</v>
      </c>
    </row>
    <row r="86" spans="1:4" ht="56.25">
      <c r="A86" s="10" t="s">
        <v>71</v>
      </c>
      <c r="B86" s="22">
        <f t="shared" si="2"/>
        <v>646.33136999999999</v>
      </c>
      <c r="C86" s="22">
        <v>646.33136999999999</v>
      </c>
      <c r="D86" s="22">
        <v>0</v>
      </c>
    </row>
    <row r="87" spans="1:4" ht="75">
      <c r="A87" s="10" t="s">
        <v>42</v>
      </c>
      <c r="B87" s="22">
        <f t="shared" si="2"/>
        <v>1404.11077</v>
      </c>
      <c r="C87" s="22">
        <v>1404.11077</v>
      </c>
      <c r="D87" s="22">
        <v>0</v>
      </c>
    </row>
    <row r="88" spans="1:4" ht="37.5">
      <c r="A88" s="10" t="s">
        <v>72</v>
      </c>
      <c r="B88" s="22">
        <f t="shared" si="2"/>
        <v>750.48307</v>
      </c>
      <c r="C88" s="22">
        <v>750.48307</v>
      </c>
      <c r="D88" s="22">
        <v>0</v>
      </c>
    </row>
    <row r="89" spans="1:4" ht="56.25">
      <c r="A89" s="10" t="s">
        <v>73</v>
      </c>
      <c r="B89" s="22">
        <f t="shared" si="2"/>
        <v>2609.739</v>
      </c>
      <c r="C89" s="22">
        <v>2609.739</v>
      </c>
      <c r="D89" s="22">
        <v>0</v>
      </c>
    </row>
    <row r="90" spans="1:4" ht="131.25">
      <c r="A90" s="10" t="s">
        <v>8</v>
      </c>
      <c r="B90" s="22">
        <f t="shared" si="2"/>
        <v>12130.313</v>
      </c>
      <c r="C90" s="22">
        <v>12130.313</v>
      </c>
      <c r="D90" s="22">
        <v>0</v>
      </c>
    </row>
    <row r="91" spans="1:4" ht="56.25">
      <c r="A91" s="10" t="s">
        <v>74</v>
      </c>
      <c r="B91" s="22">
        <f t="shared" si="2"/>
        <v>3000</v>
      </c>
      <c r="C91" s="22">
        <v>3000</v>
      </c>
      <c r="D91" s="22">
        <v>0</v>
      </c>
    </row>
    <row r="92" spans="1:4" ht="56.25">
      <c r="A92" s="10" t="s">
        <v>75</v>
      </c>
      <c r="B92" s="22">
        <f t="shared" si="2"/>
        <v>1826.54134</v>
      </c>
      <c r="C92" s="22">
        <v>1826.54134</v>
      </c>
      <c r="D92" s="22">
        <v>0</v>
      </c>
    </row>
    <row r="93" spans="1:4" ht="37.5">
      <c r="A93" s="10" t="s">
        <v>76</v>
      </c>
      <c r="B93" s="22">
        <f t="shared" si="2"/>
        <v>2500</v>
      </c>
      <c r="C93" s="22">
        <v>2500</v>
      </c>
      <c r="D93" s="22">
        <v>0</v>
      </c>
    </row>
    <row r="94" spans="1:4" ht="56.25">
      <c r="A94" s="10" t="s">
        <v>77</v>
      </c>
      <c r="B94" s="22">
        <f t="shared" si="2"/>
        <v>2999.5945099999999</v>
      </c>
      <c r="C94" s="22">
        <v>2999.5945099999999</v>
      </c>
      <c r="D94" s="22">
        <v>0</v>
      </c>
    </row>
    <row r="95" spans="1:4" ht="56.25">
      <c r="A95" s="10" t="s">
        <v>78</v>
      </c>
      <c r="B95" s="22">
        <f t="shared" si="2"/>
        <v>2500</v>
      </c>
      <c r="C95" s="22">
        <v>2500</v>
      </c>
      <c r="D95" s="22">
        <v>0</v>
      </c>
    </row>
    <row r="96" spans="1:4" ht="112.5">
      <c r="A96" s="10" t="s">
        <v>79</v>
      </c>
      <c r="B96" s="22">
        <f t="shared" si="2"/>
        <v>13478.560369999999</v>
      </c>
      <c r="C96" s="22">
        <v>13478.560369999999</v>
      </c>
      <c r="D96" s="22">
        <v>0</v>
      </c>
    </row>
    <row r="97" spans="1:4" ht="112.5">
      <c r="A97" s="10" t="s">
        <v>80</v>
      </c>
      <c r="B97" s="22">
        <f t="shared" si="2"/>
        <v>656.8</v>
      </c>
      <c r="C97" s="22">
        <v>656.8</v>
      </c>
      <c r="D97" s="22">
        <v>0</v>
      </c>
    </row>
    <row r="98" spans="1:4" ht="56.25">
      <c r="A98" s="10" t="s">
        <v>122</v>
      </c>
      <c r="B98" s="22">
        <f t="shared" si="2"/>
        <v>879.1</v>
      </c>
      <c r="C98" s="22">
        <v>879.1</v>
      </c>
      <c r="D98" s="22"/>
    </row>
    <row r="99" spans="1:4" ht="75">
      <c r="A99" s="10" t="s">
        <v>123</v>
      </c>
      <c r="B99" s="22">
        <f t="shared" si="2"/>
        <v>8542.3096800000003</v>
      </c>
      <c r="C99" s="22">
        <v>256.30678999999998</v>
      </c>
      <c r="D99" s="22">
        <v>8286.0028899999998</v>
      </c>
    </row>
    <row r="100" spans="1:4" ht="75">
      <c r="A100" s="10" t="s">
        <v>124</v>
      </c>
      <c r="B100" s="22">
        <f t="shared" si="2"/>
        <v>44904.675739999999</v>
      </c>
      <c r="C100" s="22">
        <v>1347.1402499999999</v>
      </c>
      <c r="D100" s="22">
        <v>43557.535490000002</v>
      </c>
    </row>
    <row r="101" spans="1:4" ht="56.25">
      <c r="A101" s="10" t="s">
        <v>125</v>
      </c>
      <c r="B101" s="22">
        <f t="shared" si="2"/>
        <v>37060.311710000002</v>
      </c>
      <c r="C101" s="22">
        <v>0</v>
      </c>
      <c r="D101" s="22">
        <v>37060.311710000002</v>
      </c>
    </row>
    <row r="102" spans="1:4" ht="75">
      <c r="A102" s="10" t="s">
        <v>126</v>
      </c>
      <c r="B102" s="22">
        <f t="shared" si="2"/>
        <v>41283.404999999999</v>
      </c>
      <c r="C102" s="22">
        <v>1238.5050000000001</v>
      </c>
      <c r="D102" s="22">
        <v>40044.9</v>
      </c>
    </row>
    <row r="103" spans="1:4" ht="112.5">
      <c r="A103" s="10" t="s">
        <v>127</v>
      </c>
      <c r="B103" s="22">
        <f t="shared" si="2"/>
        <v>231305.96284999998</v>
      </c>
      <c r="C103" s="22">
        <v>6939.2878300000002</v>
      </c>
      <c r="D103" s="22">
        <v>224366.67502</v>
      </c>
    </row>
    <row r="104" spans="1:4" ht="93.75">
      <c r="A104" s="10" t="s">
        <v>128</v>
      </c>
      <c r="B104" s="22">
        <f t="shared" si="2"/>
        <v>14427.79991</v>
      </c>
      <c r="C104" s="22">
        <v>432.8485</v>
      </c>
      <c r="D104" s="22">
        <v>13994.95141</v>
      </c>
    </row>
    <row r="105" spans="1:4" ht="93.75">
      <c r="A105" s="10" t="s">
        <v>129</v>
      </c>
      <c r="B105" s="22">
        <f t="shared" si="2"/>
        <v>0</v>
      </c>
      <c r="C105" s="22">
        <v>0</v>
      </c>
      <c r="D105" s="22">
        <v>0</v>
      </c>
    </row>
    <row r="106" spans="1:4" ht="75">
      <c r="A106" s="10" t="s">
        <v>130</v>
      </c>
      <c r="B106" s="22">
        <f t="shared" si="2"/>
        <v>5324.0404099999996</v>
      </c>
      <c r="C106" s="22">
        <v>0</v>
      </c>
      <c r="D106" s="22">
        <v>5324.0404099999996</v>
      </c>
    </row>
    <row r="107" spans="1:4" ht="75">
      <c r="A107" s="10" t="s">
        <v>131</v>
      </c>
      <c r="B107" s="22">
        <f t="shared" si="2"/>
        <v>9505.2920000000013</v>
      </c>
      <c r="C107" s="22">
        <v>285.16428000000002</v>
      </c>
      <c r="D107" s="22">
        <v>9220.1277200000004</v>
      </c>
    </row>
    <row r="108" spans="1:4" ht="56.25">
      <c r="A108" s="10" t="s">
        <v>132</v>
      </c>
      <c r="B108" s="22">
        <f t="shared" si="2"/>
        <v>2019.50944</v>
      </c>
      <c r="C108" s="22">
        <v>60.60557</v>
      </c>
      <c r="D108" s="22">
        <v>1958.9038700000001</v>
      </c>
    </row>
    <row r="109" spans="1:4" ht="75">
      <c r="A109" s="10" t="s">
        <v>133</v>
      </c>
      <c r="B109" s="22">
        <f t="shared" si="2"/>
        <v>2139.9565600000001</v>
      </c>
      <c r="C109" s="22">
        <v>64.221969999999999</v>
      </c>
      <c r="D109" s="22">
        <v>2075.73459</v>
      </c>
    </row>
    <row r="110" spans="1:4" ht="75">
      <c r="A110" s="10" t="s">
        <v>134</v>
      </c>
      <c r="B110" s="22">
        <f t="shared" si="2"/>
        <v>9937.3446800000002</v>
      </c>
      <c r="C110" s="22">
        <v>211.32571999999999</v>
      </c>
      <c r="D110" s="22">
        <v>9726.0189599999994</v>
      </c>
    </row>
    <row r="111" spans="1:4" ht="168.75">
      <c r="A111" s="10" t="s">
        <v>135</v>
      </c>
      <c r="B111" s="22">
        <f t="shared" si="2"/>
        <v>5666.5490300000001</v>
      </c>
      <c r="C111" s="22">
        <v>170.00731999999999</v>
      </c>
      <c r="D111" s="22">
        <v>5496.5417100000004</v>
      </c>
    </row>
    <row r="112" spans="1:4" ht="56.25">
      <c r="A112" s="10" t="s">
        <v>136</v>
      </c>
      <c r="B112" s="22">
        <f t="shared" si="2"/>
        <v>19747.236580000001</v>
      </c>
      <c r="C112" s="22">
        <v>592.42022999999995</v>
      </c>
      <c r="D112" s="22">
        <v>19154.816350000001</v>
      </c>
    </row>
    <row r="113" spans="1:4" ht="56.25">
      <c r="A113" s="10" t="s">
        <v>137</v>
      </c>
      <c r="B113" s="22">
        <f t="shared" si="2"/>
        <v>3101.5257799999999</v>
      </c>
      <c r="C113" s="22">
        <v>93.083359999999999</v>
      </c>
      <c r="D113" s="22">
        <v>3008.4424199999999</v>
      </c>
    </row>
    <row r="114" spans="1:4" ht="75">
      <c r="A114" s="10" t="s">
        <v>138</v>
      </c>
      <c r="B114" s="22">
        <f t="shared" si="2"/>
        <v>48631.696740000007</v>
      </c>
      <c r="C114" s="22">
        <f>522.39348+918.36123</f>
        <v>1440.7547099999999</v>
      </c>
      <c r="D114" s="22">
        <f>17110.64354+30080.29849</f>
        <v>47190.942030000006</v>
      </c>
    </row>
    <row r="115" spans="1:4" ht="75">
      <c r="A115" s="10" t="s">
        <v>139</v>
      </c>
      <c r="B115" s="22">
        <f t="shared" si="2"/>
        <v>1900.1934699999999</v>
      </c>
      <c r="C115" s="22">
        <v>0</v>
      </c>
      <c r="D115" s="22">
        <v>1900.1934699999999</v>
      </c>
    </row>
    <row r="116" spans="1:4" ht="56.25">
      <c r="A116" s="10" t="s">
        <v>140</v>
      </c>
      <c r="B116" s="22">
        <f t="shared" si="2"/>
        <v>267701.49060999998</v>
      </c>
      <c r="C116" s="22">
        <v>54701.491470000001</v>
      </c>
      <c r="D116" s="22">
        <v>212999.99914</v>
      </c>
    </row>
    <row r="117" spans="1:4" ht="37.5">
      <c r="A117" s="10" t="s">
        <v>9</v>
      </c>
      <c r="B117" s="22">
        <f t="shared" si="2"/>
        <v>12257.261</v>
      </c>
      <c r="C117" s="22">
        <v>12257.261</v>
      </c>
      <c r="D117" s="22">
        <v>0</v>
      </c>
    </row>
    <row r="118" spans="1:4" ht="37.5">
      <c r="A118" s="10" t="s">
        <v>141</v>
      </c>
      <c r="B118" s="22">
        <f t="shared" si="2"/>
        <v>12425.555559999999</v>
      </c>
      <c r="C118" s="22">
        <v>851.30827999999997</v>
      </c>
      <c r="D118" s="22">
        <v>11574.24728</v>
      </c>
    </row>
    <row r="119" spans="1:4" ht="56.25">
      <c r="A119" s="10" t="s">
        <v>142</v>
      </c>
      <c r="B119" s="22">
        <f t="shared" si="2"/>
        <v>71692.114669999995</v>
      </c>
      <c r="C119" s="22">
        <v>13621.49999</v>
      </c>
      <c r="D119" s="22">
        <v>58070.614679999999</v>
      </c>
    </row>
    <row r="120" spans="1:4" ht="75">
      <c r="A120" s="10" t="s">
        <v>143</v>
      </c>
      <c r="B120" s="22">
        <f t="shared" si="2"/>
        <v>128215.56257000001</v>
      </c>
      <c r="C120" s="22">
        <v>24361.05903</v>
      </c>
      <c r="D120" s="22">
        <v>103854.50354000001</v>
      </c>
    </row>
    <row r="121" spans="1:4" ht="56.25">
      <c r="A121" s="10" t="s">
        <v>144</v>
      </c>
      <c r="B121" s="22">
        <f t="shared" si="2"/>
        <v>285636.05384000001</v>
      </c>
      <c r="C121" s="22">
        <v>54270.792220000003</v>
      </c>
      <c r="D121" s="22">
        <v>231365.26162</v>
      </c>
    </row>
    <row r="122" spans="1:4" ht="56.25">
      <c r="A122" s="10" t="s">
        <v>41</v>
      </c>
      <c r="B122" s="22">
        <f t="shared" si="2"/>
        <v>15852.568520000001</v>
      </c>
      <c r="C122" s="22">
        <v>3012.0615600000001</v>
      </c>
      <c r="D122" s="22">
        <v>12840.506960000001</v>
      </c>
    </row>
    <row r="123" spans="1:4" ht="75">
      <c r="A123" s="10" t="s">
        <v>143</v>
      </c>
      <c r="B123" s="22">
        <f t="shared" si="2"/>
        <v>105657.36843</v>
      </c>
      <c r="C123" s="22"/>
      <c r="D123" s="22">
        <v>105657.36843</v>
      </c>
    </row>
    <row r="124" spans="1:4" ht="37.5">
      <c r="A124" s="10" t="s">
        <v>145</v>
      </c>
      <c r="B124" s="22">
        <f t="shared" si="2"/>
        <v>2198.3308400000001</v>
      </c>
      <c r="C124" s="22">
        <v>2198.3308400000001</v>
      </c>
      <c r="D124" s="22">
        <v>0</v>
      </c>
    </row>
    <row r="125" spans="1:4" ht="39.75" customHeight="1">
      <c r="A125" s="10" t="s">
        <v>10</v>
      </c>
      <c r="B125" s="22">
        <f t="shared" si="2"/>
        <v>83.378450000000001</v>
      </c>
      <c r="C125" s="22">
        <v>83.378450000000001</v>
      </c>
      <c r="D125" s="22">
        <v>0</v>
      </c>
    </row>
    <row r="126" spans="1:4">
      <c r="A126" s="11" t="s">
        <v>34</v>
      </c>
      <c r="B126" s="23">
        <f>B127</f>
        <v>329226.28275000001</v>
      </c>
      <c r="C126" s="23">
        <f>C127</f>
        <v>192060.66308</v>
      </c>
      <c r="D126" s="23">
        <f>D127</f>
        <v>137165.61966999999</v>
      </c>
    </row>
    <row r="127" spans="1:4">
      <c r="A127" s="6" t="s">
        <v>24</v>
      </c>
      <c r="B127" s="22">
        <v>329226.28275000001</v>
      </c>
      <c r="C127" s="22">
        <v>192060.66308</v>
      </c>
      <c r="D127" s="22">
        <v>137165.61966999999</v>
      </c>
    </row>
    <row r="128" spans="1:4">
      <c r="A128" s="11" t="s">
        <v>26</v>
      </c>
      <c r="B128" s="26">
        <f>SUM(B129:B144)</f>
        <v>81190.126909999992</v>
      </c>
      <c r="C128" s="26">
        <f t="shared" ref="C128:D128" si="3">SUM(C129:C144)</f>
        <v>81190.126909999992</v>
      </c>
      <c r="D128" s="26">
        <f t="shared" si="3"/>
        <v>0</v>
      </c>
    </row>
    <row r="129" spans="1:4" ht="37.5">
      <c r="A129" s="13" t="s">
        <v>81</v>
      </c>
      <c r="B129" s="24">
        <f>C129+D129</f>
        <v>2166.4499999999998</v>
      </c>
      <c r="C129" s="24">
        <v>2166.4499999999998</v>
      </c>
      <c r="D129" s="24">
        <v>0</v>
      </c>
    </row>
    <row r="130" spans="1:4" ht="37.5">
      <c r="A130" s="13" t="s">
        <v>82</v>
      </c>
      <c r="B130" s="24">
        <f t="shared" ref="B130:B144" si="4">C130+D130</f>
        <v>4672.8656700000001</v>
      </c>
      <c r="C130" s="24">
        <v>4672.8656700000001</v>
      </c>
      <c r="D130" s="24">
        <v>0</v>
      </c>
    </row>
    <row r="131" spans="1:4" ht="37.5">
      <c r="A131" s="13" t="s">
        <v>83</v>
      </c>
      <c r="B131" s="24">
        <f t="shared" si="4"/>
        <v>2909.7089999999998</v>
      </c>
      <c r="C131" s="24">
        <v>2909.7089999999998</v>
      </c>
      <c r="D131" s="24">
        <v>0</v>
      </c>
    </row>
    <row r="132" spans="1:4" ht="37.5">
      <c r="A132" s="13" t="s">
        <v>84</v>
      </c>
      <c r="B132" s="24">
        <f t="shared" si="4"/>
        <v>8065.8593300000002</v>
      </c>
      <c r="C132" s="24">
        <v>8065.8593300000002</v>
      </c>
      <c r="D132" s="24">
        <v>0</v>
      </c>
    </row>
    <row r="133" spans="1:4" ht="37.5">
      <c r="A133" s="13" t="s">
        <v>85</v>
      </c>
      <c r="B133" s="24">
        <f t="shared" si="4"/>
        <v>1464.8534999999999</v>
      </c>
      <c r="C133" s="24">
        <v>1464.8534999999999</v>
      </c>
      <c r="D133" s="24">
        <v>0</v>
      </c>
    </row>
    <row r="134" spans="1:4" ht="37.5">
      <c r="A134" s="13" t="s">
        <v>86</v>
      </c>
      <c r="B134" s="24">
        <f t="shared" si="4"/>
        <v>11585.1</v>
      </c>
      <c r="C134" s="24">
        <v>11585.1</v>
      </c>
      <c r="D134" s="24">
        <v>0</v>
      </c>
    </row>
    <row r="135" spans="1:4" ht="37.5">
      <c r="A135" s="13" t="s">
        <v>87</v>
      </c>
      <c r="B135" s="24">
        <f t="shared" si="4"/>
        <v>6995.9663300000002</v>
      </c>
      <c r="C135" s="24">
        <v>6995.9663300000002</v>
      </c>
      <c r="D135" s="24">
        <v>0</v>
      </c>
    </row>
    <row r="136" spans="1:4" ht="56.25">
      <c r="A136" s="13" t="s">
        <v>88</v>
      </c>
      <c r="B136" s="24">
        <f t="shared" si="4"/>
        <v>2313.6999999999998</v>
      </c>
      <c r="C136" s="24">
        <v>2313.6999999999998</v>
      </c>
      <c r="D136" s="24">
        <v>0</v>
      </c>
    </row>
    <row r="137" spans="1:4" ht="37.5">
      <c r="A137" s="13" t="s">
        <v>89</v>
      </c>
      <c r="B137" s="24">
        <f t="shared" si="4"/>
        <v>7308.7850500000004</v>
      </c>
      <c r="C137" s="24">
        <v>7308.7850500000004</v>
      </c>
      <c r="D137" s="24">
        <v>0</v>
      </c>
    </row>
    <row r="138" spans="1:4" ht="37.5">
      <c r="A138" s="13" t="s">
        <v>90</v>
      </c>
      <c r="B138" s="24">
        <f t="shared" si="4"/>
        <v>1464.8534999999999</v>
      </c>
      <c r="C138" s="24">
        <v>1464.8534999999999</v>
      </c>
      <c r="D138" s="24">
        <v>0</v>
      </c>
    </row>
    <row r="139" spans="1:4" ht="37.5">
      <c r="A139" s="13" t="s">
        <v>91</v>
      </c>
      <c r="B139" s="24">
        <f t="shared" si="4"/>
        <v>2089.7910000000002</v>
      </c>
      <c r="C139" s="24">
        <v>2089.7910000000002</v>
      </c>
      <c r="D139" s="24">
        <v>0</v>
      </c>
    </row>
    <row r="140" spans="1:4" ht="37.5">
      <c r="A140" s="13" t="s">
        <v>92</v>
      </c>
      <c r="B140" s="24">
        <f t="shared" si="4"/>
        <v>331.63283000000001</v>
      </c>
      <c r="C140" s="24">
        <v>331.63283000000001</v>
      </c>
      <c r="D140" s="24">
        <v>0</v>
      </c>
    </row>
    <row r="141" spans="1:4" ht="37.5">
      <c r="A141" s="13" t="s">
        <v>93</v>
      </c>
      <c r="B141" s="24">
        <f t="shared" si="4"/>
        <v>12670.7</v>
      </c>
      <c r="C141" s="24">
        <v>12670.7</v>
      </c>
      <c r="D141" s="24">
        <v>0</v>
      </c>
    </row>
    <row r="142" spans="1:4" ht="37.5">
      <c r="A142" s="13" t="s">
        <v>94</v>
      </c>
      <c r="B142" s="24">
        <f t="shared" si="4"/>
        <v>8509.9</v>
      </c>
      <c r="C142" s="24">
        <v>8509.9</v>
      </c>
      <c r="D142" s="24">
        <v>0</v>
      </c>
    </row>
    <row r="143" spans="1:4" ht="75">
      <c r="A143" s="13" t="s">
        <v>95</v>
      </c>
      <c r="B143" s="24">
        <f t="shared" si="4"/>
        <v>2639.9607000000001</v>
      </c>
      <c r="C143" s="24">
        <v>2639.9607000000001</v>
      </c>
      <c r="D143" s="24">
        <v>0</v>
      </c>
    </row>
    <row r="144" spans="1:4" ht="75">
      <c r="A144" s="13" t="s">
        <v>121</v>
      </c>
      <c r="B144" s="24">
        <f t="shared" si="4"/>
        <v>6000</v>
      </c>
      <c r="C144" s="24">
        <v>6000</v>
      </c>
      <c r="D144" s="24">
        <v>0</v>
      </c>
    </row>
    <row r="145" spans="1:4">
      <c r="A145" s="15" t="s">
        <v>146</v>
      </c>
      <c r="B145" s="25">
        <f>SUM(B146:B147)</f>
        <v>5784.7146300000004</v>
      </c>
      <c r="C145" s="25">
        <f t="shared" ref="C145:D145" si="5">SUM(C146:C147)</f>
        <v>5784.7146300000004</v>
      </c>
      <c r="D145" s="25">
        <f t="shared" si="5"/>
        <v>0</v>
      </c>
    </row>
    <row r="146" spans="1:4" ht="37.5">
      <c r="A146" s="13" t="s">
        <v>147</v>
      </c>
      <c r="B146" s="24">
        <f>C146+D146</f>
        <v>3296.6880000000001</v>
      </c>
      <c r="C146" s="24">
        <v>3296.6880000000001</v>
      </c>
      <c r="D146" s="24">
        <v>0</v>
      </c>
    </row>
    <row r="147" spans="1:4" ht="37.5">
      <c r="A147" s="13" t="s">
        <v>148</v>
      </c>
      <c r="B147" s="24">
        <f>C147+D147</f>
        <v>2488.0266299999998</v>
      </c>
      <c r="C147" s="24">
        <v>2488.0266299999998</v>
      </c>
      <c r="D147" s="24">
        <v>0</v>
      </c>
    </row>
    <row r="148" spans="1:4">
      <c r="B148" s="21"/>
    </row>
    <row r="155" spans="1:4">
      <c r="B155" s="21"/>
    </row>
  </sheetData>
  <autoFilter ref="A7:I147"/>
  <mergeCells count="6">
    <mergeCell ref="A1:D1"/>
    <mergeCell ref="A2:D2"/>
    <mergeCell ref="A3:A5"/>
    <mergeCell ref="B3:D3"/>
    <mergeCell ref="B4:B5"/>
    <mergeCell ref="C4:D4"/>
  </mergeCells>
  <pageMargins left="0.7" right="0.7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Капвложения УР+ФБ&lt;/DocName&gt;&#10;  &lt;VariantName&gt;Капвложения УР+ФБ&lt;/VariantName&gt;&#10;  &lt;VariantLink&gt;10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A8973EB-A76A-4692-AA93-DE5D44936B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без кап ремонта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Елена Ивановна</dc:creator>
  <cp:lastModifiedBy>yarkeeva</cp:lastModifiedBy>
  <cp:lastPrinted>2023-05-12T13:23:04Z</cp:lastPrinted>
  <dcterms:created xsi:type="dcterms:W3CDTF">2021-05-13T09:35:07Z</dcterms:created>
  <dcterms:modified xsi:type="dcterms:W3CDTF">2023-05-17T11:43:50Z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Капвложения УР+ФБ</vt:lpwstr>
  </property>
  <property fmtid="{D5CDD505-2E9C-101B-9397-08002B2CF9AE}" pid="3" name="Название отчета">
    <vt:lpwstr>Капвложения УР+ФБ(9).xlsx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20.2.2842.977908296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ufk2020</vt:lpwstr>
  </property>
  <property fmtid="{D5CDD505-2E9C-101B-9397-08002B2CF9AE}" pid="9" name="Пользователь">
    <vt:lpwstr>емельянова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